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405"/>
  <workbookPr date1904="1" autoCompressPictures="0"/>
  <bookViews>
    <workbookView xWindow="56900" yWindow="11180" windowWidth="23340" windowHeight="20540"/>
  </bookViews>
  <sheets>
    <sheet name="CH02A" sheetId="1" r:id="rId1"/>
  </sheets>
  <definedNames>
    <definedName name="_xlnm.Print_Area" localSheetId="0">CH02A!$A$191:$E$209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79" i="1" l="1"/>
  <c r="C183" i="1"/>
  <c r="C185" i="1"/>
  <c r="C189" i="1"/>
  <c r="C217" i="1"/>
  <c r="C218" i="1"/>
  <c r="C219" i="1"/>
  <c r="C220" i="1"/>
  <c r="C222" i="1"/>
  <c r="D107" i="1"/>
  <c r="D108" i="1"/>
  <c r="D109" i="1"/>
  <c r="D106" i="1"/>
  <c r="F121" i="1"/>
  <c r="F122" i="1"/>
  <c r="F123" i="1"/>
  <c r="F120" i="1"/>
  <c r="E121" i="1"/>
  <c r="E122" i="1"/>
  <c r="B122" i="1"/>
  <c r="C122" i="1"/>
  <c r="D122" i="1"/>
  <c r="G122" i="1"/>
  <c r="E123" i="1"/>
  <c r="D121" i="1"/>
  <c r="D123" i="1"/>
  <c r="C121" i="1"/>
  <c r="C123" i="1"/>
  <c r="B121" i="1"/>
  <c r="B123" i="1"/>
  <c r="G123" i="1"/>
  <c r="E120" i="1"/>
  <c r="D120" i="1"/>
  <c r="C120" i="1"/>
  <c r="B120" i="1"/>
  <c r="C107" i="1"/>
  <c r="C108" i="1"/>
  <c r="C109" i="1"/>
  <c r="C106" i="1"/>
  <c r="B106" i="1"/>
  <c r="E106" i="1"/>
  <c r="B107" i="1"/>
  <c r="E107" i="1"/>
  <c r="B108" i="1"/>
  <c r="B109" i="1"/>
  <c r="E108" i="1"/>
  <c r="B94" i="1"/>
  <c r="B82" i="1"/>
  <c r="B84" i="1"/>
  <c r="B73" i="1"/>
  <c r="B66" i="1"/>
  <c r="B31" i="1"/>
  <c r="G120" i="1"/>
  <c r="E109" i="1"/>
  <c r="G121" i="1"/>
  <c r="C23" i="1"/>
  <c r="D56" i="1"/>
  <c r="D55" i="1"/>
  <c r="C13" i="1"/>
  <c r="C39" i="1"/>
  <c r="E199" i="1"/>
  <c r="C202" i="1"/>
  <c r="B199" i="1"/>
  <c r="D199" i="1"/>
  <c r="C199" i="1"/>
  <c r="C47" i="1"/>
  <c r="C131" i="1"/>
  <c r="C135" i="1"/>
  <c r="C137" i="1"/>
  <c r="C141" i="1"/>
  <c r="C203" i="1"/>
  <c r="C201" i="1"/>
  <c r="C204" i="1"/>
  <c r="C206" i="1"/>
</calcChain>
</file>

<file path=xl/sharedStrings.xml><?xml version="1.0" encoding="utf-8"?>
<sst xmlns="http://schemas.openxmlformats.org/spreadsheetml/2006/main" count="192" uniqueCount="121">
  <si>
    <t>CHAPTER 2 PROBLEMS</t>
  </si>
  <si>
    <t>PROBLEM 2-1</t>
  </si>
  <si>
    <t>Year</t>
  </si>
  <si>
    <t>Security</t>
  </si>
  <si>
    <t>Mean Inflation Rate %</t>
  </si>
  <si>
    <t>Inferred Real Rate %</t>
  </si>
  <si>
    <t>Treasury bill</t>
  </si>
  <si>
    <t>Treasury bonds</t>
  </si>
  <si>
    <t>INFLATION AND INTEREST RATES</t>
  </si>
  <si>
    <t>Nominal rate =</t>
  </si>
  <si>
    <t>TERM STRUCTURE OF INTEREST RATES</t>
  </si>
  <si>
    <t>(a)</t>
  </si>
  <si>
    <t xml:space="preserve"> </t>
  </si>
  <si>
    <t>Original Investment</t>
  </si>
  <si>
    <t>Interest rate</t>
  </si>
  <si>
    <t>Investment after 2 years</t>
  </si>
  <si>
    <t>Original investment</t>
  </si>
  <si>
    <t>Investment after 1 year</t>
  </si>
  <si>
    <t>Difference</t>
  </si>
  <si>
    <t>The second year would need</t>
  </si>
  <si>
    <t>to make up for the difference</t>
  </si>
  <si>
    <t>by paying:</t>
  </si>
  <si>
    <t>3 mo. T-bill</t>
  </si>
  <si>
    <t>30 yr. T-bond</t>
  </si>
  <si>
    <t>Inflation</t>
  </si>
  <si>
    <t>Mean</t>
  </si>
  <si>
    <t>k*=</t>
  </si>
  <si>
    <t>IRP=</t>
  </si>
  <si>
    <t>DRP=</t>
  </si>
  <si>
    <t>MP=</t>
  </si>
  <si>
    <t>LP=</t>
  </si>
  <si>
    <t>k=</t>
  </si>
  <si>
    <t>Aaa</t>
  </si>
  <si>
    <t>Corp. bonds</t>
  </si>
  <si>
    <t>THE FINANCIAL MARKETS AND INTEREST RATES</t>
  </si>
  <si>
    <t>given</t>
  </si>
  <si>
    <t xml:space="preserve">Real rate </t>
  </si>
  <si>
    <t xml:space="preserve">Exp inflation rate </t>
  </si>
  <si>
    <t>exp inflation rate</t>
  </si>
  <si>
    <t>MINI CASE</t>
  </si>
  <si>
    <t>CALCULATING THE DEFAULT-RISK PREMIUM</t>
  </si>
  <si>
    <t>Liquidity premium</t>
  </si>
  <si>
    <t>Mean Nomial Yield %</t>
  </si>
  <si>
    <t xml:space="preserve">The 30-year real rate exceeds the 3-month real rate because of the </t>
  </si>
  <si>
    <t>maturity premium demanded by investors.</t>
  </si>
  <si>
    <t>Real risk-free rate of interest</t>
  </si>
  <si>
    <t>Exp inflation rate</t>
  </si>
  <si>
    <t>2-Year Treasury Note</t>
  </si>
  <si>
    <t>Maturity Premium</t>
  </si>
  <si>
    <t>Default risk premium =</t>
  </si>
  <si>
    <t>10-Year Treasury bond</t>
  </si>
  <si>
    <t>10-Year Corporate bond</t>
  </si>
  <si>
    <t>PROBLEM 2-2</t>
    <phoneticPr fontId="4" type="noConversion"/>
  </si>
  <si>
    <t>(nominal)</t>
  </si>
  <si>
    <t>(real)</t>
  </si>
  <si>
    <t>E(inflation) =</t>
  </si>
  <si>
    <t>PROBLEM 2-3</t>
    <phoneticPr fontId="4" type="noConversion"/>
  </si>
  <si>
    <t>PROBLEM 2-4</t>
    <phoneticPr fontId="4" type="noConversion"/>
  </si>
  <si>
    <t>PROBLEM 2-5</t>
    <phoneticPr fontId="4" type="noConversion"/>
  </si>
  <si>
    <t>PROBLEM 2-6</t>
    <phoneticPr fontId="4" type="noConversion"/>
  </si>
  <si>
    <t>Expected return =</t>
    <phoneticPr fontId="4" type="noConversion"/>
  </si>
  <si>
    <t>Nominal yield =</t>
    <phoneticPr fontId="4" type="noConversion"/>
  </si>
  <si>
    <t>Real yield =</t>
    <phoneticPr fontId="4" type="noConversion"/>
  </si>
  <si>
    <t>PROBLEM 2-7</t>
    <phoneticPr fontId="4" type="noConversion"/>
  </si>
  <si>
    <t>PROBLEM 2-8</t>
    <phoneticPr fontId="4" type="noConversion"/>
  </si>
  <si>
    <t xml:space="preserve">E(inflation) = </t>
  </si>
  <si>
    <t>Real rf =</t>
    <phoneticPr fontId="4" type="noConversion"/>
  </si>
  <si>
    <t>Nominal yield =</t>
    <phoneticPr fontId="4" type="noConversion"/>
  </si>
  <si>
    <t>20-year T-bonds =</t>
  </si>
  <si>
    <t>= rf + MP [+ IP + TP]</t>
  </si>
  <si>
    <t>20-year corps =</t>
  </si>
  <si>
    <t>= rf + MP [+ IP + TP] +LP + DP</t>
  </si>
  <si>
    <t>LP on corps =</t>
  </si>
  <si>
    <t>corps - T-bonds =</t>
  </si>
  <si>
    <t>= LP + DP</t>
  </si>
  <si>
    <t>DP =</t>
  </si>
  <si>
    <t>PROBLEM 2-9</t>
    <phoneticPr fontId="4" type="noConversion"/>
  </si>
  <si>
    <t>PROBLEM 2-10</t>
    <phoneticPr fontId="4" type="noConversion"/>
  </si>
  <si>
    <t>10-year T-bonds =</t>
  </si>
  <si>
    <t>inflation premium =</t>
  </si>
  <si>
    <t>MP =</t>
  </si>
  <si>
    <t>LP =</t>
  </si>
  <si>
    <t>PROBLEM 2-11</t>
    <phoneticPr fontId="4" type="noConversion"/>
  </si>
  <si>
    <t>reaL rf =</t>
  </si>
  <si>
    <t>IP =</t>
  </si>
  <si>
    <t>maturity</t>
  </si>
  <si>
    <t>rf</t>
  </si>
  <si>
    <t>IP</t>
  </si>
  <si>
    <t>MP</t>
  </si>
  <si>
    <t>rtn</t>
  </si>
  <si>
    <t>0-1 year</t>
  </si>
  <si>
    <t>1-2 years</t>
  </si>
  <si>
    <t>2-3 years</t>
  </si>
  <si>
    <t>3-4 years</t>
  </si>
  <si>
    <t>PROBLEM 2-12</t>
    <phoneticPr fontId="4" type="noConversion"/>
  </si>
  <si>
    <t>DP</t>
  </si>
  <si>
    <t>LP</t>
  </si>
  <si>
    <t>Bond Matures in:</t>
  </si>
  <si>
    <t>Maturity Premium:</t>
  </si>
  <si>
    <t>PROBLEM 2-13</t>
    <phoneticPr fontId="4" type="noConversion"/>
  </si>
  <si>
    <t>Term</t>
  </si>
  <si>
    <t>Yield</t>
  </si>
  <si>
    <t>6 months</t>
  </si>
  <si>
    <t>1 year</t>
  </si>
  <si>
    <t>2 years</t>
  </si>
  <si>
    <t>3 years</t>
  </si>
  <si>
    <t>4 years</t>
  </si>
  <si>
    <t>5 years</t>
  </si>
  <si>
    <t>10 years</t>
  </si>
  <si>
    <t>15 years</t>
  </si>
  <si>
    <t>20 years</t>
  </si>
  <si>
    <t>30 years</t>
  </si>
  <si>
    <t>PROBLEM 2-14</t>
    <phoneticPr fontId="4" type="noConversion"/>
  </si>
  <si>
    <t>CALCULATING THE MATURITY-RISK PREMIUM</t>
    <phoneticPr fontId="4" type="noConversion"/>
  </si>
  <si>
    <t>INFLATION AND INTEREST RATES</t>
    <phoneticPr fontId="4" type="noConversion"/>
  </si>
  <si>
    <t>REAL INTEREST RATES: APPROXIMATION METHOD</t>
    <phoneticPr fontId="4" type="noConversion"/>
  </si>
  <si>
    <t>DEFAULT RISK PREMIUM</t>
    <phoneticPr fontId="4" type="noConversion"/>
  </si>
  <si>
    <t>INTEREST RATE DETERMINATION</t>
    <phoneticPr fontId="4" type="noConversion"/>
  </si>
  <si>
    <t>YIELD CURVE</t>
    <phoneticPr fontId="4" type="noConversion"/>
  </si>
  <si>
    <t>values given in part a.</t>
  </si>
  <si>
    <t>PROBLEM 2-15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</si>
</sst>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.000%"/>
  </numFmts>
  <fonts count="14" x14ac:knownFonts="1">
    <font>
      <sz val="10"/>
      <name val="Geneva"/>
      <family val="2"/>
    </font>
    <font>
      <sz val="10"/>
      <name val="Geneva"/>
      <family val="2"/>
    </font>
    <font>
      <sz val="12"/>
      <name val="Times New Roman"/>
      <family val="1"/>
    </font>
    <font>
      <sz val="14"/>
      <name val="Times New Roman"/>
      <family val="1"/>
    </font>
    <font>
      <sz val="8"/>
      <name val="Geneva"/>
      <family val="2"/>
    </font>
    <font>
      <sz val="10"/>
      <name val="Times New Roman"/>
      <family val="1"/>
    </font>
    <font>
      <sz val="12"/>
      <color theme="1"/>
      <name val="Arial"/>
      <family val="2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u/>
      <sz val="12"/>
      <color theme="1"/>
      <name val="Times New Roman"/>
      <family val="1"/>
    </font>
    <font>
      <sz val="12"/>
      <color theme="1"/>
      <name val="Calibri"/>
      <family val="2"/>
    </font>
    <font>
      <b/>
      <u/>
      <sz val="12"/>
      <color theme="1"/>
      <name val="Times New Roman"/>
      <family val="1"/>
    </font>
    <font>
      <u/>
      <sz val="10"/>
      <color theme="10"/>
      <name val="Geneva"/>
      <family val="2"/>
    </font>
    <font>
      <u/>
      <sz val="10"/>
      <color theme="11"/>
      <name val="Geneva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8">
    <xf numFmtId="0" fontId="0" fillId="0" borderId="0"/>
    <xf numFmtId="9" fontId="1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</cellStyleXfs>
  <cellXfs count="64">
    <xf numFmtId="0" fontId="0" fillId="0" borderId="0" xfId="0"/>
    <xf numFmtId="4" fontId="2" fillId="0" borderId="0" xfId="0" applyNumberFormat="1" applyFont="1"/>
    <xf numFmtId="10" fontId="2" fillId="0" borderId="0" xfId="0" applyNumberFormat="1" applyFont="1"/>
    <xf numFmtId="0" fontId="2" fillId="0" borderId="0" xfId="0" applyFont="1"/>
    <xf numFmtId="4" fontId="2" fillId="0" borderId="1" xfId="0" applyNumberFormat="1" applyFont="1" applyBorder="1"/>
    <xf numFmtId="10" fontId="2" fillId="0" borderId="1" xfId="0" applyNumberFormat="1" applyFont="1" applyBorder="1"/>
    <xf numFmtId="4" fontId="2" fillId="0" borderId="0" xfId="0" applyNumberFormat="1" applyFont="1" applyBorder="1"/>
    <xf numFmtId="10" fontId="2" fillId="0" borderId="0" xfId="0" applyNumberFormat="1" applyFont="1" applyBorder="1"/>
    <xf numFmtId="4" fontId="2" fillId="0" borderId="2" xfId="0" applyNumberFormat="1" applyFont="1" applyBorder="1"/>
    <xf numFmtId="10" fontId="2" fillId="0" borderId="2" xfId="0" applyNumberFormat="1" applyFont="1" applyBorder="1"/>
    <xf numFmtId="0" fontId="2" fillId="0" borderId="2" xfId="0" applyFont="1" applyBorder="1" applyAlignment="1">
      <alignment horizontal="center" wrapText="1"/>
    </xf>
    <xf numFmtId="0" fontId="2" fillId="0" borderId="0" xfId="0" applyFont="1" applyAlignment="1">
      <alignment wrapText="1"/>
    </xf>
    <xf numFmtId="10" fontId="2" fillId="0" borderId="0" xfId="1" applyNumberFormat="1" applyFont="1" applyBorder="1"/>
    <xf numFmtId="10" fontId="2" fillId="0" borderId="0" xfId="1" applyNumberFormat="1" applyFont="1"/>
    <xf numFmtId="10" fontId="2" fillId="0" borderId="3" xfId="0" applyNumberFormat="1" applyFont="1" applyBorder="1"/>
    <xf numFmtId="0" fontId="2" fillId="0" borderId="0" xfId="0" applyFont="1" applyBorder="1"/>
    <xf numFmtId="4" fontId="2" fillId="0" borderId="0" xfId="0" applyNumberFormat="1" applyFont="1" applyFill="1"/>
    <xf numFmtId="10" fontId="2" fillId="0" borderId="0" xfId="0" applyNumberFormat="1" applyFont="1" applyFill="1"/>
    <xf numFmtId="4" fontId="2" fillId="0" borderId="0" xfId="0" quotePrefix="1" applyNumberFormat="1" applyFont="1" applyFill="1"/>
    <xf numFmtId="4" fontId="2" fillId="0" borderId="4" xfId="0" applyNumberFormat="1" applyFont="1" applyBorder="1"/>
    <xf numFmtId="10" fontId="2" fillId="0" borderId="4" xfId="0" applyNumberFormat="1" applyFont="1" applyBorder="1"/>
    <xf numFmtId="4" fontId="2" fillId="0" borderId="0" xfId="0" quotePrefix="1" applyNumberFormat="1" applyFont="1"/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10" fontId="2" fillId="0" borderId="2" xfId="1" applyNumberFormat="1" applyFont="1" applyBorder="1"/>
    <xf numFmtId="10" fontId="2" fillId="0" borderId="5" xfId="1" applyNumberFormat="1" applyFont="1" applyBorder="1"/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wrapText="1"/>
    </xf>
    <xf numFmtId="0" fontId="2" fillId="0" borderId="5" xfId="0" applyFont="1" applyBorder="1" applyAlignment="1">
      <alignment horizontal="center"/>
    </xf>
    <xf numFmtId="10" fontId="2" fillId="0" borderId="1" xfId="1" applyNumberFormat="1" applyFont="1" applyBorder="1"/>
    <xf numFmtId="0" fontId="5" fillId="0" borderId="0" xfId="0" applyFont="1"/>
    <xf numFmtId="0" fontId="2" fillId="0" borderId="1" xfId="0" applyFont="1" applyBorder="1"/>
    <xf numFmtId="0" fontId="2" fillId="0" borderId="0" xfId="0" applyFont="1" applyAlignme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9" fontId="7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10" fontId="8" fillId="0" borderId="6" xfId="1" applyNumberFormat="1" applyFont="1" applyBorder="1" applyAlignment="1">
      <alignment horizontal="center"/>
    </xf>
    <xf numFmtId="0" fontId="7" fillId="0" borderId="0" xfId="0" applyFont="1" applyAlignment="1">
      <alignment horizontal="left"/>
    </xf>
    <xf numFmtId="10" fontId="7" fillId="0" borderId="0" xfId="0" applyNumberFormat="1" applyFont="1" applyAlignment="1">
      <alignment horizontal="center"/>
    </xf>
    <xf numFmtId="10" fontId="9" fillId="0" borderId="0" xfId="0" applyNumberFormat="1" applyFont="1" applyAlignment="1">
      <alignment horizontal="center"/>
    </xf>
    <xf numFmtId="10" fontId="7" fillId="0" borderId="3" xfId="0" applyNumberFormat="1" applyFont="1" applyBorder="1" applyAlignment="1">
      <alignment horizont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10" fontId="10" fillId="0" borderId="0" xfId="0" applyNumberFormat="1" applyFont="1" applyAlignment="1">
      <alignment vertical="center"/>
    </xf>
    <xf numFmtId="164" fontId="7" fillId="0" borderId="0" xfId="0" applyNumberFormat="1" applyFont="1" applyAlignment="1">
      <alignment horizontal="center"/>
    </xf>
    <xf numFmtId="49" fontId="7" fillId="0" borderId="0" xfId="0" applyNumberFormat="1" applyFont="1" applyAlignment="1">
      <alignment horizontal="left"/>
    </xf>
    <xf numFmtId="10" fontId="7" fillId="0" borderId="3" xfId="1" applyNumberFormat="1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165" fontId="7" fillId="0" borderId="3" xfId="1" applyNumberFormat="1" applyFont="1" applyBorder="1" applyAlignment="1">
      <alignment horizont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10" fontId="7" fillId="0" borderId="0" xfId="0" applyNumberFormat="1" applyFont="1" applyAlignment="1">
      <alignment vertical="center"/>
    </xf>
    <xf numFmtId="0" fontId="11" fillId="0" borderId="0" xfId="0" applyFont="1" applyAlignment="1">
      <alignment horizontal="right"/>
    </xf>
    <xf numFmtId="164" fontId="11" fillId="0" borderId="0" xfId="0" applyNumberFormat="1" applyFont="1" applyAlignment="1">
      <alignment horizontal="center"/>
    </xf>
    <xf numFmtId="0" fontId="11" fillId="0" borderId="7" xfId="0" applyFont="1" applyBorder="1" applyAlignment="1">
      <alignment horizontal="center"/>
    </xf>
    <xf numFmtId="10" fontId="7" fillId="0" borderId="0" xfId="0" applyNumberFormat="1" applyFont="1" applyAlignment="1">
      <alignment horizontal="center" vertical="center"/>
    </xf>
    <xf numFmtId="10" fontId="7" fillId="0" borderId="8" xfId="0" applyNumberFormat="1" applyFont="1" applyBorder="1" applyAlignment="1">
      <alignment horizontal="center"/>
    </xf>
    <xf numFmtId="10" fontId="7" fillId="0" borderId="9" xfId="0" applyNumberFormat="1" applyFont="1" applyBorder="1" applyAlignment="1">
      <alignment horizontal="center"/>
    </xf>
    <xf numFmtId="0" fontId="7" fillId="0" borderId="0" xfId="0" applyFont="1" applyAlignment="1">
      <alignment vertical="center"/>
    </xf>
    <xf numFmtId="0" fontId="7" fillId="0" borderId="1" xfId="0" applyFont="1" applyBorder="1" applyAlignment="1">
      <alignment horizontal="center"/>
    </xf>
    <xf numFmtId="4" fontId="3" fillId="0" borderId="0" xfId="0" applyNumberFormat="1" applyFont="1" applyAlignment="1">
      <alignment horizontal="center"/>
    </xf>
  </cellXfs>
  <cellStyles count="18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Normal" xfId="0" builtinId="0"/>
    <cellStyle name="Percent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YIELD CURVE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xVal>
            <c:numRef>
              <c:f>CH02A!$B$149:$B$158</c:f>
              <c:numCache>
                <c:formatCode>General</c:formatCode>
                <c:ptCount val="10"/>
                <c:pt idx="0">
                  <c:v>0.5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10.0</c:v>
                </c:pt>
                <c:pt idx="7">
                  <c:v>15.0</c:v>
                </c:pt>
                <c:pt idx="8">
                  <c:v>20.0</c:v>
                </c:pt>
                <c:pt idx="9">
                  <c:v>30.0</c:v>
                </c:pt>
              </c:numCache>
            </c:numRef>
          </c:xVal>
          <c:yVal>
            <c:numRef>
              <c:f>CH02A!$C$149:$C$158</c:f>
              <c:numCache>
                <c:formatCode>0.00%</c:formatCode>
                <c:ptCount val="10"/>
                <c:pt idx="0">
                  <c:v>0.01</c:v>
                </c:pt>
                <c:pt idx="1">
                  <c:v>0.017</c:v>
                </c:pt>
                <c:pt idx="2">
                  <c:v>0.021</c:v>
                </c:pt>
                <c:pt idx="3">
                  <c:v>0.024</c:v>
                </c:pt>
                <c:pt idx="4">
                  <c:v>0.027</c:v>
                </c:pt>
                <c:pt idx="5">
                  <c:v>0.029</c:v>
                </c:pt>
                <c:pt idx="6">
                  <c:v>0.035</c:v>
                </c:pt>
                <c:pt idx="7">
                  <c:v>0.039</c:v>
                </c:pt>
                <c:pt idx="8">
                  <c:v>0.04</c:v>
                </c:pt>
                <c:pt idx="9">
                  <c:v>0.041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7055992"/>
        <c:axId val="2125730360"/>
      </c:scatterChart>
      <c:valAx>
        <c:axId val="2087055992"/>
        <c:scaling>
          <c:orientation val="minMax"/>
          <c:max val="3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maturity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en-US"/>
          </a:p>
        </c:txPr>
        <c:crossAx val="2125730360"/>
        <c:crosses val="autoZero"/>
        <c:crossBetween val="midCat"/>
      </c:valAx>
      <c:valAx>
        <c:axId val="2125730360"/>
        <c:scaling>
          <c:orientation val="minMax"/>
        </c:scaling>
        <c:delete val="0"/>
        <c:axPos val="l"/>
        <c:majorGridlines/>
        <c:numFmt formatCode="0.00%" sourceLinked="1"/>
        <c:majorTickMark val="out"/>
        <c:minorTickMark val="none"/>
        <c:tickLblPos val="nextTo"/>
        <c:crossAx val="208705599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3505304764634"/>
          <c:y val="0.537357829780189"/>
          <c:w val="0.144330156383318"/>
          <c:h val="0.0833335671851629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159</xdr:row>
      <xdr:rowOff>0</xdr:rowOff>
    </xdr:from>
    <xdr:to>
      <xdr:col>4</xdr:col>
      <xdr:colOff>480060</xdr:colOff>
      <xdr:row>172</xdr:row>
      <xdr:rowOff>76200</xdr:rowOff>
    </xdr:to>
    <xdr:graphicFrame macro="">
      <xdr:nvGraphicFramePr>
        <xdr:cNvPr id="103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3"/>
  <sheetViews>
    <sheetView tabSelected="1" topLeftCell="A170" workbookViewId="0">
      <selection activeCell="E182" sqref="E182"/>
    </sheetView>
  </sheetViews>
  <sheetFormatPr baseColWidth="10" defaultColWidth="10.7109375" defaultRowHeight="15" x14ac:dyDescent="0"/>
  <cols>
    <col min="1" max="1" width="21" style="3" customWidth="1"/>
    <col min="2" max="3" width="14.7109375" style="3" customWidth="1"/>
    <col min="4" max="4" width="18.140625" style="3" customWidth="1"/>
    <col min="5" max="5" width="14.7109375" style="3" customWidth="1"/>
    <col min="6" max="16384" width="10.7109375" style="3"/>
  </cols>
  <sheetData>
    <row r="1" spans="1:5">
      <c r="A1" s="1"/>
      <c r="B1" s="2"/>
      <c r="C1" s="1"/>
    </row>
    <row r="2" spans="1:5" ht="16">
      <c r="A2" s="63" t="s">
        <v>0</v>
      </c>
      <c r="B2" s="63"/>
      <c r="C2" s="63"/>
      <c r="D2" s="63"/>
      <c r="E2" s="63"/>
    </row>
    <row r="3" spans="1:5" ht="16">
      <c r="A3" s="63" t="s">
        <v>34</v>
      </c>
      <c r="B3" s="63"/>
      <c r="C3" s="63"/>
      <c r="D3" s="63"/>
      <c r="E3" s="63"/>
    </row>
    <row r="5" spans="1:5">
      <c r="A5" s="4" t="s">
        <v>1</v>
      </c>
      <c r="B5" s="5"/>
      <c r="C5" s="4"/>
      <c r="D5" s="32"/>
    </row>
    <row r="6" spans="1:5">
      <c r="A6" s="6" t="s">
        <v>40</v>
      </c>
      <c r="B6" s="7"/>
      <c r="C6" s="6"/>
    </row>
    <row r="7" spans="1:5">
      <c r="A7" s="8"/>
      <c r="B7" s="9"/>
      <c r="C7" s="8"/>
      <c r="D7" s="22"/>
    </row>
    <row r="8" spans="1:5">
      <c r="A8" s="6"/>
      <c r="B8" s="7"/>
      <c r="C8" s="6"/>
    </row>
    <row r="9" spans="1:5">
      <c r="A9" s="3" t="s">
        <v>50</v>
      </c>
      <c r="C9" s="2">
        <v>0.04</v>
      </c>
    </row>
    <row r="10" spans="1:5">
      <c r="A10" s="3" t="s">
        <v>51</v>
      </c>
      <c r="C10" s="2">
        <v>6.8000000000000005E-2</v>
      </c>
    </row>
    <row r="11" spans="1:5">
      <c r="A11" s="3" t="s">
        <v>41</v>
      </c>
      <c r="C11" s="2">
        <v>4.0000000000000001E-3</v>
      </c>
    </row>
    <row r="13" spans="1:5">
      <c r="A13" s="3" t="s">
        <v>49</v>
      </c>
      <c r="C13" s="14">
        <f>C10-C9-C11</f>
        <v>2.4000000000000004E-2</v>
      </c>
    </row>
    <row r="15" spans="1:5">
      <c r="E15" s="15"/>
    </row>
    <row r="16" spans="1:5">
      <c r="A16" s="4" t="s">
        <v>52</v>
      </c>
      <c r="B16" s="5"/>
      <c r="C16" s="4"/>
      <c r="E16" s="15"/>
    </row>
    <row r="17" spans="1:5">
      <c r="A17" s="1" t="s">
        <v>113</v>
      </c>
      <c r="B17" s="2"/>
      <c r="C17" s="1"/>
      <c r="E17" s="15"/>
    </row>
    <row r="18" spans="1:5">
      <c r="A18" s="8"/>
      <c r="B18" s="9"/>
      <c r="C18" s="8"/>
      <c r="D18" s="22"/>
      <c r="E18" s="15"/>
    </row>
    <row r="19" spans="1:5" ht="32.25" customHeight="1">
      <c r="A19" s="3" t="s">
        <v>45</v>
      </c>
      <c r="C19" s="2">
        <v>0.02</v>
      </c>
      <c r="E19" s="15"/>
    </row>
    <row r="20" spans="1:5" s="11" customFormat="1">
      <c r="A20" s="3" t="s">
        <v>46</v>
      </c>
      <c r="B20" s="3"/>
      <c r="C20" s="2">
        <v>0.02</v>
      </c>
      <c r="D20" s="3"/>
      <c r="E20" s="28"/>
    </row>
    <row r="21" spans="1:5">
      <c r="A21" s="3" t="s">
        <v>47</v>
      </c>
      <c r="C21" s="2">
        <v>4.4999999999999998E-2</v>
      </c>
      <c r="E21" s="15"/>
    </row>
    <row r="22" spans="1:5">
      <c r="E22" s="15"/>
    </row>
    <row r="23" spans="1:5">
      <c r="A23" s="3" t="s">
        <v>48</v>
      </c>
      <c r="C23" s="14">
        <f>C21-C20-C19</f>
        <v>4.9999999999999975E-3</v>
      </c>
      <c r="E23" s="15"/>
    </row>
    <row r="24" spans="1:5">
      <c r="E24" s="15"/>
    </row>
    <row r="25" spans="1:5">
      <c r="A25" s="4" t="s">
        <v>56</v>
      </c>
      <c r="B25" s="32"/>
      <c r="C25" s="32"/>
      <c r="D25" s="32"/>
      <c r="E25" s="15"/>
    </row>
    <row r="26" spans="1:5">
      <c r="A26" s="15" t="s">
        <v>114</v>
      </c>
      <c r="B26" s="15"/>
      <c r="C26" s="15"/>
      <c r="D26" s="15"/>
      <c r="E26" s="15"/>
    </row>
    <row r="27" spans="1:5">
      <c r="A27" s="22"/>
      <c r="B27" s="22"/>
      <c r="C27" s="22"/>
      <c r="D27" s="22"/>
      <c r="E27" s="15"/>
    </row>
    <row r="28" spans="1:5">
      <c r="A28" s="39" t="s">
        <v>60</v>
      </c>
      <c r="B28" s="36">
        <v>0.08</v>
      </c>
      <c r="C28" s="37" t="s">
        <v>53</v>
      </c>
      <c r="E28" s="15"/>
    </row>
    <row r="29" spans="1:5">
      <c r="A29" s="35"/>
      <c r="B29" s="36">
        <v>0.06</v>
      </c>
      <c r="C29" s="37" t="s">
        <v>54</v>
      </c>
      <c r="E29" s="15"/>
    </row>
    <row r="30" spans="1:5" ht="16" thickBot="1">
      <c r="A30" s="35"/>
      <c r="B30" s="37"/>
      <c r="C30" s="37"/>
      <c r="E30" s="15"/>
    </row>
    <row r="31" spans="1:5" ht="16" thickBot="1">
      <c r="A31" s="35" t="s">
        <v>55</v>
      </c>
      <c r="B31" s="38">
        <f>(1+B28)/(1+B29)-1</f>
        <v>1.8867924528301883E-2</v>
      </c>
      <c r="C31" s="37"/>
      <c r="E31" s="15"/>
    </row>
    <row r="32" spans="1:5">
      <c r="E32" s="15"/>
    </row>
    <row r="33" spans="1:5">
      <c r="A33" s="4" t="s">
        <v>57</v>
      </c>
      <c r="B33" s="5"/>
      <c r="C33" s="4"/>
      <c r="E33" s="15"/>
    </row>
    <row r="34" spans="1:5">
      <c r="A34" s="1" t="s">
        <v>8</v>
      </c>
      <c r="B34" s="2"/>
      <c r="C34" s="1"/>
      <c r="E34" s="15"/>
    </row>
    <row r="35" spans="1:5">
      <c r="A35" s="1"/>
      <c r="B35" s="9"/>
      <c r="C35" s="1"/>
      <c r="D35" s="22"/>
      <c r="E35" s="15"/>
    </row>
    <row r="36" spans="1:5">
      <c r="A36" s="4" t="s">
        <v>36</v>
      </c>
      <c r="C36" s="5">
        <v>0.04</v>
      </c>
      <c r="E36" s="15"/>
    </row>
    <row r="37" spans="1:5">
      <c r="A37" s="1" t="s">
        <v>37</v>
      </c>
      <c r="C37" s="2">
        <v>7.0000000000000007E-2</v>
      </c>
      <c r="E37" s="15"/>
    </row>
    <row r="38" spans="1:5">
      <c r="A38" s="1"/>
      <c r="C38" s="2"/>
      <c r="E38" s="15"/>
    </row>
    <row r="39" spans="1:5">
      <c r="A39" s="1" t="s">
        <v>9</v>
      </c>
      <c r="C39" s="14">
        <f>C36+C37+(C36*C37)</f>
        <v>0.11280000000000001</v>
      </c>
      <c r="E39" s="15"/>
    </row>
    <row r="40" spans="1:5">
      <c r="A40" s="8"/>
      <c r="B40" s="9"/>
      <c r="C40" s="8"/>
      <c r="E40" s="15"/>
    </row>
    <row r="41" spans="1:5">
      <c r="A41" s="4" t="s">
        <v>58</v>
      </c>
      <c r="B41" s="5"/>
      <c r="C41" s="4"/>
      <c r="E41" s="15"/>
    </row>
    <row r="42" spans="1:5">
      <c r="A42" s="1" t="s">
        <v>8</v>
      </c>
      <c r="B42" s="2"/>
      <c r="C42" s="1"/>
      <c r="E42" s="15"/>
    </row>
    <row r="43" spans="1:5">
      <c r="A43" s="1"/>
      <c r="B43" s="9"/>
      <c r="C43" s="1"/>
      <c r="D43" s="22"/>
      <c r="E43" s="15"/>
    </row>
    <row r="44" spans="1:5">
      <c r="A44" s="4" t="s">
        <v>36</v>
      </c>
      <c r="C44" s="5">
        <v>0.06</v>
      </c>
      <c r="E44" s="15"/>
    </row>
    <row r="45" spans="1:5">
      <c r="A45" s="1" t="s">
        <v>38</v>
      </c>
      <c r="C45" s="2">
        <v>0.04</v>
      </c>
      <c r="E45" s="15"/>
    </row>
    <row r="46" spans="1:5">
      <c r="A46" s="1"/>
      <c r="C46" s="2"/>
      <c r="E46" s="15"/>
    </row>
    <row r="47" spans="1:5">
      <c r="A47" s="1" t="s">
        <v>9</v>
      </c>
      <c r="C47" s="14">
        <f>C44+C45+(C44*C45)</f>
        <v>0.1024</v>
      </c>
      <c r="E47" s="15"/>
    </row>
    <row r="48" spans="1:5">
      <c r="A48" s="8"/>
      <c r="B48" s="9"/>
      <c r="C48" s="8"/>
      <c r="D48" s="22"/>
      <c r="E48" s="15"/>
    </row>
    <row r="49" spans="1:5">
      <c r="E49" s="15"/>
    </row>
    <row r="50" spans="1:5">
      <c r="A50" s="4" t="s">
        <v>59</v>
      </c>
      <c r="B50" s="5"/>
      <c r="C50" s="4"/>
      <c r="D50" s="32"/>
      <c r="E50" s="15"/>
    </row>
    <row r="51" spans="1:5">
      <c r="A51" s="6" t="s">
        <v>115</v>
      </c>
      <c r="B51" s="7"/>
      <c r="C51" s="6"/>
      <c r="E51" s="15"/>
    </row>
    <row r="52" spans="1:5">
      <c r="A52" s="8"/>
      <c r="B52" s="9"/>
      <c r="C52" s="8"/>
      <c r="D52" s="22"/>
      <c r="E52" s="15"/>
    </row>
    <row r="53" spans="1:5">
      <c r="E53" s="6"/>
    </row>
    <row r="54" spans="1:5" ht="30">
      <c r="A54" s="10" t="s">
        <v>3</v>
      </c>
      <c r="B54" s="10" t="s">
        <v>42</v>
      </c>
      <c r="C54" s="10" t="s">
        <v>4</v>
      </c>
      <c r="D54" s="10" t="s">
        <v>5</v>
      </c>
      <c r="E54" s="6"/>
    </row>
    <row r="55" spans="1:5">
      <c r="A55" s="11" t="s">
        <v>6</v>
      </c>
      <c r="B55" s="11">
        <v>4.3099999999999996</v>
      </c>
      <c r="C55" s="11">
        <v>2.78</v>
      </c>
      <c r="D55" s="11">
        <f>B55-C55</f>
        <v>1.5299999999999998</v>
      </c>
      <c r="E55" s="6"/>
    </row>
    <row r="56" spans="1:5">
      <c r="A56" s="3" t="s">
        <v>7</v>
      </c>
      <c r="B56" s="3">
        <v>7.33</v>
      </c>
      <c r="C56" s="3">
        <v>2.78</v>
      </c>
      <c r="D56" s="3">
        <f>B56-C56</f>
        <v>4.5500000000000007</v>
      </c>
      <c r="E56" s="6"/>
    </row>
    <row r="57" spans="1:5">
      <c r="E57" s="6"/>
    </row>
    <row r="58" spans="1:5">
      <c r="A58" s="33" t="s">
        <v>43</v>
      </c>
      <c r="E58" s="6"/>
    </row>
    <row r="59" spans="1:5">
      <c r="A59" s="3" t="s">
        <v>44</v>
      </c>
      <c r="E59" s="6"/>
    </row>
    <row r="60" spans="1:5">
      <c r="E60" s="6"/>
    </row>
    <row r="61" spans="1:5">
      <c r="A61" s="4" t="s">
        <v>63</v>
      </c>
      <c r="B61" s="32"/>
      <c r="C61" s="32"/>
      <c r="D61" s="32"/>
      <c r="E61" s="6"/>
    </row>
    <row r="62" spans="1:5">
      <c r="A62" s="6" t="s">
        <v>115</v>
      </c>
      <c r="B62" s="15"/>
      <c r="C62" s="15"/>
      <c r="D62" s="15"/>
      <c r="E62" s="6"/>
    </row>
    <row r="63" spans="1:5">
      <c r="A63" s="22"/>
      <c r="B63" s="22"/>
      <c r="C63" s="22"/>
      <c r="D63" s="22"/>
      <c r="E63" s="6"/>
    </row>
    <row r="64" spans="1:5" ht="15" customHeight="1">
      <c r="A64" s="35" t="s">
        <v>61</v>
      </c>
      <c r="B64" s="40">
        <v>4.4999999999999998E-2</v>
      </c>
      <c r="E64" s="6"/>
    </row>
    <row r="65" spans="1:5" ht="17" customHeight="1">
      <c r="A65" s="35" t="s">
        <v>55</v>
      </c>
      <c r="B65" s="41">
        <v>2.1000000000000001E-2</v>
      </c>
      <c r="E65" s="6"/>
    </row>
    <row r="66" spans="1:5" ht="17" customHeight="1">
      <c r="A66" s="35" t="s">
        <v>62</v>
      </c>
      <c r="B66" s="42">
        <f>B64-B65</f>
        <v>2.3999999999999997E-2</v>
      </c>
      <c r="E66" s="6"/>
    </row>
    <row r="67" spans="1:5">
      <c r="E67" s="6"/>
    </row>
    <row r="68" spans="1:5">
      <c r="A68" s="4" t="s">
        <v>64</v>
      </c>
      <c r="B68" s="32"/>
      <c r="C68" s="32"/>
      <c r="D68" s="32"/>
      <c r="E68" s="6"/>
    </row>
    <row r="69" spans="1:5">
      <c r="A69" s="6" t="s">
        <v>115</v>
      </c>
      <c r="B69" s="15"/>
      <c r="C69" s="15"/>
      <c r="D69" s="15"/>
      <c r="E69" s="6"/>
    </row>
    <row r="70" spans="1:5">
      <c r="A70" s="22"/>
      <c r="B70" s="22"/>
      <c r="C70" s="22"/>
      <c r="D70" s="22"/>
      <c r="E70" s="15"/>
    </row>
    <row r="71" spans="1:5">
      <c r="A71" s="35" t="s">
        <v>66</v>
      </c>
      <c r="B71" s="40">
        <v>4.8000000000000001E-2</v>
      </c>
      <c r="E71" s="15"/>
    </row>
    <row r="72" spans="1:5">
      <c r="A72" s="35" t="s">
        <v>65</v>
      </c>
      <c r="B72" s="41">
        <v>3.1E-2</v>
      </c>
      <c r="E72" s="15"/>
    </row>
    <row r="73" spans="1:5">
      <c r="A73" s="35" t="s">
        <v>67</v>
      </c>
      <c r="B73" s="42">
        <f>B72+B71</f>
        <v>7.9000000000000001E-2</v>
      </c>
    </row>
    <row r="75" spans="1:5">
      <c r="A75" s="4" t="s">
        <v>76</v>
      </c>
      <c r="B75" s="32"/>
      <c r="C75" s="32"/>
      <c r="D75" s="32"/>
    </row>
    <row r="76" spans="1:5">
      <c r="A76" s="15" t="s">
        <v>116</v>
      </c>
      <c r="B76" s="15"/>
      <c r="C76" s="15"/>
      <c r="D76" s="15"/>
    </row>
    <row r="77" spans="1:5">
      <c r="A77" s="22"/>
      <c r="B77" s="22"/>
      <c r="C77" s="22"/>
      <c r="D77" s="22"/>
    </row>
    <row r="78" spans="1:5">
      <c r="A78" s="35" t="s">
        <v>68</v>
      </c>
      <c r="B78" s="46">
        <v>5.0999999999999997E-2</v>
      </c>
      <c r="C78" s="47" t="s">
        <v>69</v>
      </c>
      <c r="D78" s="37"/>
      <c r="E78" s="37"/>
    </row>
    <row r="79" spans="1:5">
      <c r="A79" s="35" t="s">
        <v>70</v>
      </c>
      <c r="B79" s="46">
        <v>9.0999999999999998E-2</v>
      </c>
      <c r="C79" s="47" t="s">
        <v>71</v>
      </c>
      <c r="D79" s="37"/>
      <c r="E79" s="37"/>
    </row>
    <row r="80" spans="1:5">
      <c r="A80" s="35" t="s">
        <v>72</v>
      </c>
      <c r="B80" s="40">
        <v>2.5000000000000001E-3</v>
      </c>
      <c r="C80" s="37"/>
      <c r="D80" s="37"/>
      <c r="E80" s="37"/>
    </row>
    <row r="81" spans="1:9">
      <c r="A81" s="35"/>
      <c r="B81" s="31"/>
      <c r="C81" s="37"/>
      <c r="D81" s="37"/>
      <c r="E81" s="37"/>
    </row>
    <row r="82" spans="1:9">
      <c r="A82" s="35" t="s">
        <v>73</v>
      </c>
      <c r="B82" s="46">
        <f>B79-B78</f>
        <v>0.04</v>
      </c>
      <c r="C82" s="47" t="s">
        <v>74</v>
      </c>
      <c r="D82" s="37"/>
      <c r="E82" s="37"/>
    </row>
    <row r="83" spans="1:9">
      <c r="A83" s="35" t="s">
        <v>72</v>
      </c>
      <c r="B83" s="40">
        <v>2.5000000000000001E-3</v>
      </c>
      <c r="C83" s="37"/>
      <c r="D83" s="37"/>
      <c r="E83" s="37"/>
    </row>
    <row r="84" spans="1:9">
      <c r="A84" s="35" t="s">
        <v>75</v>
      </c>
      <c r="B84" s="48">
        <f>B82-B83</f>
        <v>3.7499999999999999E-2</v>
      </c>
      <c r="C84" s="37"/>
      <c r="D84" s="37"/>
      <c r="E84" s="37"/>
    </row>
    <row r="86" spans="1:9">
      <c r="A86" s="4" t="s">
        <v>77</v>
      </c>
      <c r="B86" s="32"/>
      <c r="C86" s="32"/>
      <c r="D86" s="32"/>
    </row>
    <row r="87" spans="1:9">
      <c r="A87" s="15" t="s">
        <v>117</v>
      </c>
      <c r="B87" s="15"/>
      <c r="C87" s="15"/>
      <c r="D87" s="15"/>
    </row>
    <row r="88" spans="1:9">
      <c r="A88" s="22"/>
      <c r="B88" s="22"/>
      <c r="C88" s="22"/>
      <c r="D88" s="22"/>
    </row>
    <row r="89" spans="1:9">
      <c r="A89" s="35" t="s">
        <v>78</v>
      </c>
      <c r="B89" s="46">
        <v>4.9000000000000002E-2</v>
      </c>
      <c r="C89" s="47" t="s">
        <v>69</v>
      </c>
      <c r="D89" s="37"/>
    </row>
    <row r="90" spans="1:9">
      <c r="A90" s="35" t="s">
        <v>79</v>
      </c>
      <c r="B90" s="46">
        <v>2.1000000000000001E-2</v>
      </c>
      <c r="C90" s="47"/>
      <c r="D90" s="37"/>
    </row>
    <row r="91" spans="1:9">
      <c r="A91" s="35" t="s">
        <v>80</v>
      </c>
      <c r="B91" s="40">
        <v>3.0000000000000001E-3</v>
      </c>
      <c r="C91" s="37"/>
      <c r="D91" s="37"/>
    </row>
    <row r="92" spans="1:9">
      <c r="A92" s="35" t="s">
        <v>81</v>
      </c>
      <c r="B92" s="40">
        <v>0</v>
      </c>
      <c r="C92" s="37"/>
      <c r="D92" s="37"/>
    </row>
    <row r="93" spans="1:9">
      <c r="A93" s="35"/>
      <c r="B93" s="31"/>
      <c r="C93" s="37"/>
      <c r="D93" s="37"/>
      <c r="G93" s="49"/>
      <c r="H93"/>
      <c r="I93" s="43"/>
    </row>
    <row r="94" spans="1:9">
      <c r="A94" s="35" t="s">
        <v>75</v>
      </c>
      <c r="B94" s="50">
        <f>B89-B90-B91</f>
        <v>2.5000000000000001E-2</v>
      </c>
      <c r="C94" s="37"/>
      <c r="D94" s="37"/>
      <c r="G94" s="51"/>
      <c r="H94"/>
      <c r="I94" s="45"/>
    </row>
    <row r="95" spans="1:9">
      <c r="G95" s="51"/>
      <c r="H95"/>
      <c r="I95" s="45"/>
    </row>
    <row r="96" spans="1:9">
      <c r="A96" s="4" t="s">
        <v>82</v>
      </c>
      <c r="B96" s="32"/>
      <c r="C96" s="32"/>
      <c r="D96" s="32"/>
      <c r="G96" s="51"/>
      <c r="H96"/>
      <c r="I96" s="45"/>
    </row>
    <row r="97" spans="1:9">
      <c r="A97" s="15" t="s">
        <v>117</v>
      </c>
      <c r="B97" s="15"/>
      <c r="C97" s="15"/>
      <c r="D97" s="15"/>
      <c r="G97" s="51"/>
      <c r="H97"/>
      <c r="I97" s="45"/>
    </row>
    <row r="98" spans="1:9">
      <c r="A98" s="22"/>
      <c r="B98" s="22"/>
      <c r="C98" s="22"/>
      <c r="D98" s="22"/>
    </row>
    <row r="99" spans="1:9">
      <c r="A99" s="35" t="s">
        <v>83</v>
      </c>
      <c r="B99" s="46">
        <v>2.5000000000000001E-2</v>
      </c>
      <c r="C99" s="47"/>
      <c r="D99" s="52" t="s">
        <v>97</v>
      </c>
      <c r="E99" s="53" t="s">
        <v>98</v>
      </c>
    </row>
    <row r="100" spans="1:9">
      <c r="A100" s="35" t="s">
        <v>84</v>
      </c>
      <c r="B100" s="46">
        <v>0.02</v>
      </c>
      <c r="C100" s="47"/>
      <c r="D100" s="51" t="s">
        <v>90</v>
      </c>
      <c r="E100" s="54">
        <v>5.0000000000000001E-4</v>
      </c>
    </row>
    <row r="101" spans="1:9">
      <c r="A101" s="35"/>
      <c r="B101" s="46"/>
      <c r="C101" s="47"/>
      <c r="D101" s="51" t="s">
        <v>91</v>
      </c>
      <c r="E101" s="54">
        <v>3.0000000000000001E-3</v>
      </c>
    </row>
    <row r="102" spans="1:9">
      <c r="A102" s="35"/>
      <c r="B102" s="46"/>
      <c r="C102" s="47"/>
      <c r="D102" s="51" t="s">
        <v>92</v>
      </c>
      <c r="E102" s="54">
        <v>6.0000000000000001E-3</v>
      </c>
    </row>
    <row r="103" spans="1:9">
      <c r="A103" s="35"/>
      <c r="B103" s="46"/>
      <c r="C103" s="47"/>
      <c r="D103" s="51" t="s">
        <v>93</v>
      </c>
      <c r="E103" s="54">
        <v>8.9999999999999993E-3</v>
      </c>
    </row>
    <row r="104" spans="1:9">
      <c r="A104" s="35"/>
      <c r="B104" s="40"/>
      <c r="C104" s="37"/>
      <c r="D104" s="37"/>
      <c r="E104" s="37"/>
    </row>
    <row r="105" spans="1:9">
      <c r="A105" s="55" t="s">
        <v>85</v>
      </c>
      <c r="B105" s="56" t="s">
        <v>86</v>
      </c>
      <c r="C105" s="56" t="s">
        <v>87</v>
      </c>
      <c r="D105" s="56" t="s">
        <v>88</v>
      </c>
      <c r="E105" s="57" t="s">
        <v>89</v>
      </c>
    </row>
    <row r="106" spans="1:9">
      <c r="A106" s="51" t="s">
        <v>90</v>
      </c>
      <c r="B106" s="46">
        <f>$B$99</f>
        <v>2.5000000000000001E-2</v>
      </c>
      <c r="C106" s="46">
        <f>$B$100</f>
        <v>0.02</v>
      </c>
      <c r="D106" s="58">
        <f>E100</f>
        <v>5.0000000000000001E-4</v>
      </c>
      <c r="E106" s="59">
        <f>B106+C106+D106</f>
        <v>4.5499999999999999E-2</v>
      </c>
    </row>
    <row r="107" spans="1:9">
      <c r="A107" s="51" t="s">
        <v>91</v>
      </c>
      <c r="B107" s="46">
        <f>$B$99</f>
        <v>2.5000000000000001E-2</v>
      </c>
      <c r="C107" s="46">
        <f>$B$100</f>
        <v>0.02</v>
      </c>
      <c r="D107" s="58">
        <f>E101</f>
        <v>3.0000000000000001E-3</v>
      </c>
      <c r="E107" s="59">
        <f>B107+C107+D107</f>
        <v>4.8000000000000001E-2</v>
      </c>
    </row>
    <row r="108" spans="1:9">
      <c r="A108" s="51" t="s">
        <v>92</v>
      </c>
      <c r="B108" s="46">
        <f>$B$99</f>
        <v>2.5000000000000001E-2</v>
      </c>
      <c r="C108" s="46">
        <f>$B$100</f>
        <v>0.02</v>
      </c>
      <c r="D108" s="58">
        <f>E102</f>
        <v>6.0000000000000001E-3</v>
      </c>
      <c r="E108" s="59">
        <f>B108+C108+D108</f>
        <v>5.0999999999999997E-2</v>
      </c>
    </row>
    <row r="109" spans="1:9">
      <c r="A109" s="51" t="s">
        <v>93</v>
      </c>
      <c r="B109" s="46">
        <f>$B$99</f>
        <v>2.5000000000000001E-2</v>
      </c>
      <c r="C109" s="46">
        <f>$B$100</f>
        <v>0.02</v>
      </c>
      <c r="D109" s="58">
        <f>E103</f>
        <v>8.9999999999999993E-3</v>
      </c>
      <c r="E109" s="60">
        <f>B109+C109+D109</f>
        <v>5.3999999999999999E-2</v>
      </c>
    </row>
    <row r="110" spans="1:9">
      <c r="E110" s="32"/>
    </row>
    <row r="111" spans="1:9">
      <c r="A111" s="4" t="s">
        <v>94</v>
      </c>
      <c r="B111" s="32"/>
      <c r="C111" s="32"/>
      <c r="D111" s="32"/>
      <c r="E111" s="32"/>
      <c r="F111" s="32"/>
      <c r="G111" s="32"/>
    </row>
    <row r="112" spans="1:9">
      <c r="A112" s="15" t="s">
        <v>117</v>
      </c>
      <c r="B112" s="15"/>
      <c r="C112" s="15"/>
      <c r="D112" s="15"/>
    </row>
    <row r="113" spans="1:7">
      <c r="A113" s="22"/>
      <c r="B113" s="22"/>
      <c r="C113" s="22"/>
      <c r="D113" s="22"/>
    </row>
    <row r="114" spans="1:7">
      <c r="A114" s="35" t="s">
        <v>83</v>
      </c>
      <c r="B114" s="46">
        <v>0.03</v>
      </c>
      <c r="C114" s="47"/>
      <c r="D114" s="52" t="s">
        <v>97</v>
      </c>
      <c r="E114" s="53" t="s">
        <v>98</v>
      </c>
      <c r="F114" s="32"/>
      <c r="G114" s="62"/>
    </row>
    <row r="115" spans="1:7">
      <c r="A115" s="35" t="s">
        <v>84</v>
      </c>
      <c r="B115" s="46">
        <v>0.03</v>
      </c>
      <c r="C115" s="47"/>
      <c r="D115" s="61" t="s">
        <v>90</v>
      </c>
      <c r="E115" s="54">
        <v>6.9999999999999999E-4</v>
      </c>
      <c r="G115" s="37"/>
    </row>
    <row r="116" spans="1:7">
      <c r="A116" s="35" t="s">
        <v>75</v>
      </c>
      <c r="B116" s="40">
        <v>1.4999999999999999E-2</v>
      </c>
      <c r="C116" s="37"/>
      <c r="D116" s="61" t="s">
        <v>91</v>
      </c>
      <c r="E116" s="54">
        <v>3.5000000000000001E-3</v>
      </c>
      <c r="G116" s="37"/>
    </row>
    <row r="117" spans="1:7">
      <c r="A117" s="35" t="s">
        <v>81</v>
      </c>
      <c r="B117" s="40">
        <v>2.0000000000000001E-4</v>
      </c>
      <c r="C117" s="37"/>
      <c r="D117" s="61" t="s">
        <v>92</v>
      </c>
      <c r="E117" s="54">
        <v>7.0000000000000001E-3</v>
      </c>
      <c r="G117" s="37"/>
    </row>
    <row r="118" spans="1:7">
      <c r="A118" s="35"/>
      <c r="B118" s="46"/>
      <c r="C118" s="47"/>
      <c r="D118" s="61" t="s">
        <v>93</v>
      </c>
      <c r="E118" s="54">
        <v>0.01</v>
      </c>
      <c r="G118" s="37"/>
    </row>
    <row r="119" spans="1:7">
      <c r="A119" s="55" t="s">
        <v>85</v>
      </c>
      <c r="B119" s="56" t="s">
        <v>86</v>
      </c>
      <c r="C119" s="56" t="s">
        <v>87</v>
      </c>
      <c r="D119" s="56" t="s">
        <v>95</v>
      </c>
      <c r="E119" s="56" t="s">
        <v>96</v>
      </c>
      <c r="F119" s="56" t="s">
        <v>88</v>
      </c>
      <c r="G119" s="57" t="s">
        <v>89</v>
      </c>
    </row>
    <row r="120" spans="1:7">
      <c r="A120" s="51" t="s">
        <v>90</v>
      </c>
      <c r="B120" s="46">
        <f>$B$114</f>
        <v>0.03</v>
      </c>
      <c r="C120" s="46">
        <f>$B$115</f>
        <v>0.03</v>
      </c>
      <c r="D120" s="46">
        <f>$B$116</f>
        <v>1.4999999999999999E-2</v>
      </c>
      <c r="E120" s="40">
        <f>$B$117</f>
        <v>2.0000000000000001E-4</v>
      </c>
      <c r="F120" s="58">
        <f>E115</f>
        <v>6.9999999999999999E-4</v>
      </c>
      <c r="G120" s="59">
        <f>SUM(B120:F120)</f>
        <v>7.5900000000000009E-2</v>
      </c>
    </row>
    <row r="121" spans="1:7">
      <c r="A121" s="51" t="s">
        <v>91</v>
      </c>
      <c r="B121" s="46">
        <f>$B$114</f>
        <v>0.03</v>
      </c>
      <c r="C121" s="46">
        <f>$B$115</f>
        <v>0.03</v>
      </c>
      <c r="D121" s="46">
        <f>$B$116</f>
        <v>1.4999999999999999E-2</v>
      </c>
      <c r="E121" s="40">
        <f>$B$117</f>
        <v>2.0000000000000001E-4</v>
      </c>
      <c r="F121" s="58">
        <f>E116</f>
        <v>3.5000000000000001E-3</v>
      </c>
      <c r="G121" s="59">
        <f>SUM(B121:F121)</f>
        <v>7.8700000000000006E-2</v>
      </c>
    </row>
    <row r="122" spans="1:7">
      <c r="A122" s="51" t="s">
        <v>92</v>
      </c>
      <c r="B122" s="46">
        <f>$B$114</f>
        <v>0.03</v>
      </c>
      <c r="C122" s="46">
        <f>$B$115</f>
        <v>0.03</v>
      </c>
      <c r="D122" s="46">
        <f>$B$116</f>
        <v>1.4999999999999999E-2</v>
      </c>
      <c r="E122" s="40">
        <f>$B$117</f>
        <v>2.0000000000000001E-4</v>
      </c>
      <c r="F122" s="58">
        <f>E117</f>
        <v>7.0000000000000001E-3</v>
      </c>
      <c r="G122" s="59">
        <f>SUM(B122:F122)</f>
        <v>8.2200000000000009E-2</v>
      </c>
    </row>
    <row r="123" spans="1:7">
      <c r="A123" s="51" t="s">
        <v>93</v>
      </c>
      <c r="B123" s="46">
        <f>$B$114</f>
        <v>0.03</v>
      </c>
      <c r="C123" s="46">
        <f>$B$115</f>
        <v>0.03</v>
      </c>
      <c r="D123" s="46">
        <f>$B$116</f>
        <v>1.4999999999999999E-2</v>
      </c>
      <c r="E123" s="40">
        <f>$B$117</f>
        <v>2.0000000000000001E-4</v>
      </c>
      <c r="F123" s="58">
        <f>E118</f>
        <v>0.01</v>
      </c>
      <c r="G123" s="60">
        <f>SUM(B123:F123)</f>
        <v>8.5199999999999998E-2</v>
      </c>
    </row>
    <row r="125" spans="1:7">
      <c r="A125" s="1" t="s">
        <v>99</v>
      </c>
      <c r="B125" s="1"/>
      <c r="C125" s="1"/>
    </row>
    <row r="126" spans="1:7">
      <c r="A126" s="1" t="s">
        <v>10</v>
      </c>
      <c r="B126" s="1"/>
      <c r="C126" s="1"/>
    </row>
    <row r="127" spans="1:7">
      <c r="A127" s="1"/>
      <c r="B127" s="1"/>
      <c r="C127" s="1"/>
      <c r="D127" s="8"/>
    </row>
    <row r="128" spans="1:7">
      <c r="A128" s="4" t="s">
        <v>11</v>
      </c>
      <c r="B128" s="4"/>
      <c r="C128" s="4" t="s">
        <v>12</v>
      </c>
      <c r="D128" s="1"/>
    </row>
    <row r="129" spans="1:4">
      <c r="A129" s="1" t="s">
        <v>13</v>
      </c>
      <c r="C129" s="1">
        <v>20000</v>
      </c>
    </row>
    <row r="130" spans="1:4">
      <c r="A130" s="1" t="s">
        <v>14</v>
      </c>
      <c r="C130" s="2">
        <v>0.08</v>
      </c>
    </row>
    <row r="131" spans="1:4">
      <c r="A131" s="1" t="s">
        <v>15</v>
      </c>
      <c r="C131" s="16">
        <f>+C129*(1+C130)*(1+C130)</f>
        <v>23328</v>
      </c>
    </row>
    <row r="132" spans="1:4">
      <c r="A132" s="1" t="s">
        <v>12</v>
      </c>
      <c r="C132" s="16" t="s">
        <v>12</v>
      </c>
      <c r="D132" s="1" t="s">
        <v>12</v>
      </c>
    </row>
    <row r="133" spans="1:4">
      <c r="A133" s="1" t="s">
        <v>16</v>
      </c>
      <c r="C133" s="16">
        <v>20000</v>
      </c>
      <c r="D133" s="1"/>
    </row>
    <row r="134" spans="1:4">
      <c r="A134" s="1" t="s">
        <v>14</v>
      </c>
      <c r="C134" s="17">
        <v>0.06</v>
      </c>
    </row>
    <row r="135" spans="1:4">
      <c r="A135" s="1" t="s">
        <v>17</v>
      </c>
      <c r="C135" s="18">
        <f>+C133*(1+C134)</f>
        <v>21200</v>
      </c>
    </row>
    <row r="136" spans="1:4">
      <c r="A136" s="1" t="s">
        <v>12</v>
      </c>
      <c r="B136" s="1" t="s">
        <v>12</v>
      </c>
    </row>
    <row r="137" spans="1:4" ht="16" thickBot="1">
      <c r="A137" s="1" t="s">
        <v>18</v>
      </c>
      <c r="C137" s="19">
        <f>+C131-C135</f>
        <v>2128</v>
      </c>
    </row>
    <row r="138" spans="1:4" ht="16" thickTop="1">
      <c r="A138" s="1"/>
      <c r="B138" s="1"/>
    </row>
    <row r="139" spans="1:4">
      <c r="A139" s="1" t="s">
        <v>19</v>
      </c>
      <c r="B139" s="1"/>
    </row>
    <row r="140" spans="1:4">
      <c r="A140" s="1" t="s">
        <v>20</v>
      </c>
      <c r="B140" s="1"/>
    </row>
    <row r="141" spans="1:4" ht="16" thickBot="1">
      <c r="A141" s="1" t="s">
        <v>21</v>
      </c>
      <c r="C141" s="20">
        <f>+C137/C135</f>
        <v>0.10037735849056603</v>
      </c>
    </row>
    <row r="142" spans="1:4" ht="16" thickTop="1">
      <c r="A142" s="1"/>
      <c r="B142" s="21"/>
      <c r="C142" s="1" t="s">
        <v>12</v>
      </c>
      <c r="D142" s="1" t="s">
        <v>12</v>
      </c>
    </row>
    <row r="143" spans="1:4">
      <c r="A143" s="22"/>
      <c r="B143" s="22"/>
      <c r="C143" s="22"/>
      <c r="D143" s="22"/>
    </row>
    <row r="145" spans="1:11">
      <c r="A145" s="4" t="s">
        <v>112</v>
      </c>
      <c r="B145" s="32"/>
      <c r="C145" s="32"/>
      <c r="D145" s="32"/>
    </row>
    <row r="146" spans="1:11">
      <c r="A146" s="15" t="s">
        <v>118</v>
      </c>
      <c r="B146" s="15"/>
      <c r="C146" s="15"/>
      <c r="D146" s="15"/>
    </row>
    <row r="147" spans="1:11">
      <c r="A147" s="22"/>
      <c r="B147" s="22"/>
      <c r="C147" s="22"/>
      <c r="D147" s="22"/>
    </row>
    <row r="148" spans="1:11">
      <c r="A148" s="44" t="s">
        <v>100</v>
      </c>
      <c r="B148" s="44"/>
      <c r="C148" s="44" t="s">
        <v>101</v>
      </c>
      <c r="D148"/>
      <c r="E148" s="45"/>
      <c r="F148"/>
      <c r="G148" s="34"/>
      <c r="H148" s="34"/>
      <c r="I148" s="34"/>
      <c r="J148" s="34"/>
      <c r="K148" s="34"/>
    </row>
    <row r="149" spans="1:11">
      <c r="A149" s="44" t="s">
        <v>102</v>
      </c>
      <c r="B149" s="44">
        <v>0.5</v>
      </c>
      <c r="C149" s="45">
        <v>0.01</v>
      </c>
      <c r="D149"/>
      <c r="E149" s="45"/>
      <c r="F149"/>
      <c r="G149" s="34"/>
      <c r="H149" s="34"/>
      <c r="I149" s="34"/>
      <c r="J149" s="34"/>
      <c r="K149" s="34"/>
    </row>
    <row r="150" spans="1:11">
      <c r="A150" s="44" t="s">
        <v>103</v>
      </c>
      <c r="B150" s="44">
        <v>1</v>
      </c>
      <c r="C150" s="45">
        <v>1.7000000000000001E-2</v>
      </c>
      <c r="D150"/>
      <c r="E150" s="45"/>
      <c r="F150"/>
      <c r="G150" s="34"/>
      <c r="H150" s="34"/>
      <c r="I150" s="34"/>
      <c r="J150" s="34"/>
      <c r="K150" s="34"/>
    </row>
    <row r="151" spans="1:11">
      <c r="A151" s="44" t="s">
        <v>104</v>
      </c>
      <c r="B151" s="44">
        <v>2</v>
      </c>
      <c r="C151" s="45">
        <v>2.1000000000000001E-2</v>
      </c>
      <c r="D151"/>
      <c r="E151" s="45"/>
      <c r="F151"/>
      <c r="G151" s="34"/>
      <c r="H151" s="34"/>
      <c r="I151" s="34"/>
      <c r="J151" s="34"/>
      <c r="K151" s="34"/>
    </row>
    <row r="152" spans="1:11">
      <c r="A152" s="44" t="s">
        <v>105</v>
      </c>
      <c r="B152" s="44">
        <v>3</v>
      </c>
      <c r="C152" s="45">
        <v>2.4E-2</v>
      </c>
      <c r="D152"/>
      <c r="E152" s="34"/>
      <c r="F152" s="34"/>
      <c r="G152" s="34"/>
      <c r="H152" s="34"/>
      <c r="I152" s="34"/>
      <c r="J152" s="34"/>
      <c r="K152" s="34"/>
    </row>
    <row r="153" spans="1:11">
      <c r="A153" s="44" t="s">
        <v>106</v>
      </c>
      <c r="B153" s="44">
        <v>4</v>
      </c>
      <c r="C153" s="45">
        <v>2.7E-2</v>
      </c>
      <c r="D153"/>
      <c r="E153" s="34"/>
      <c r="F153" s="34"/>
      <c r="G153" s="34"/>
      <c r="H153" s="34"/>
      <c r="I153" s="34"/>
      <c r="J153" s="34"/>
      <c r="K153" s="34"/>
    </row>
    <row r="154" spans="1:11">
      <c r="A154" s="44" t="s">
        <v>107</v>
      </c>
      <c r="B154" s="44">
        <v>5</v>
      </c>
      <c r="C154" s="45">
        <v>2.9000000000000001E-2</v>
      </c>
      <c r="D154"/>
      <c r="E154" s="34"/>
      <c r="F154" s="34"/>
      <c r="G154" s="34"/>
      <c r="H154" s="34"/>
      <c r="I154" s="34"/>
      <c r="J154" s="34"/>
      <c r="K154" s="34"/>
    </row>
    <row r="155" spans="1:11">
      <c r="A155" s="44" t="s">
        <v>108</v>
      </c>
      <c r="B155" s="44">
        <v>10</v>
      </c>
      <c r="C155" s="45">
        <v>3.5000000000000003E-2</v>
      </c>
      <c r="D155"/>
      <c r="E155" s="34"/>
      <c r="F155" s="34"/>
      <c r="G155" s="34"/>
      <c r="H155" s="34"/>
      <c r="I155" s="34"/>
      <c r="J155" s="34"/>
      <c r="K155" s="34"/>
    </row>
    <row r="156" spans="1:11">
      <c r="A156" s="44" t="s">
        <v>109</v>
      </c>
      <c r="B156" s="44">
        <v>15</v>
      </c>
      <c r="C156" s="45">
        <v>3.9E-2</v>
      </c>
      <c r="D156"/>
      <c r="E156" s="34"/>
      <c r="F156" s="34"/>
      <c r="G156" s="34"/>
      <c r="H156" s="34"/>
      <c r="I156" s="34"/>
      <c r="J156" s="34"/>
      <c r="K156" s="34"/>
    </row>
    <row r="157" spans="1:11">
      <c r="A157" s="44" t="s">
        <v>110</v>
      </c>
      <c r="B157" s="44">
        <v>20</v>
      </c>
      <c r="C157" s="45">
        <v>0.04</v>
      </c>
      <c r="D157"/>
      <c r="E157" s="34"/>
      <c r="F157" s="34"/>
      <c r="G157" s="34"/>
      <c r="H157" s="34"/>
      <c r="I157" s="34"/>
      <c r="J157" s="34"/>
      <c r="K157" s="34"/>
    </row>
    <row r="158" spans="1:11">
      <c r="A158" s="44" t="s">
        <v>111</v>
      </c>
      <c r="B158" s="44">
        <v>30</v>
      </c>
      <c r="C158" s="45">
        <v>4.1000000000000002E-2</v>
      </c>
      <c r="D158"/>
      <c r="E158" s="34"/>
      <c r="F158" s="34"/>
      <c r="G158" s="34"/>
      <c r="H158" s="34"/>
      <c r="I158" s="34"/>
      <c r="J158" s="34"/>
      <c r="K158" s="34"/>
    </row>
    <row r="159" spans="1:11">
      <c r="A159" s="34"/>
      <c r="B159" s="34"/>
      <c r="C159" s="34"/>
      <c r="D159" s="34"/>
      <c r="E159" s="34"/>
      <c r="F159" s="34"/>
      <c r="G159" s="34"/>
      <c r="H159" s="34"/>
      <c r="I159" s="34"/>
      <c r="J159" s="34"/>
      <c r="K159" s="34"/>
    </row>
    <row r="160" spans="1:11">
      <c r="A160" s="34"/>
      <c r="B160" s="34"/>
      <c r="C160" s="34"/>
      <c r="D160" s="34"/>
      <c r="E160" s="34"/>
      <c r="F160" s="34"/>
      <c r="G160" s="34"/>
      <c r="H160" s="34"/>
      <c r="I160" s="34"/>
      <c r="J160" s="34"/>
      <c r="K160" s="34"/>
    </row>
    <row r="161" spans="1:11">
      <c r="A161" s="34"/>
      <c r="B161" s="34"/>
      <c r="C161" s="34"/>
      <c r="D161" s="34"/>
      <c r="E161" s="34"/>
      <c r="F161" s="34"/>
      <c r="G161" s="34"/>
      <c r="H161" s="34"/>
      <c r="I161" s="34"/>
      <c r="J161" s="34"/>
      <c r="K161" s="34"/>
    </row>
    <row r="162" spans="1:11">
      <c r="A162" s="34"/>
      <c r="B162" s="34"/>
      <c r="C162" s="34"/>
      <c r="D162" s="34"/>
      <c r="E162" s="34"/>
      <c r="F162" s="34"/>
      <c r="G162" s="34"/>
      <c r="H162" s="34"/>
      <c r="I162" s="34"/>
      <c r="J162" s="34"/>
      <c r="K162" s="34"/>
    </row>
    <row r="163" spans="1:11">
      <c r="A163" s="34"/>
      <c r="B163" s="34"/>
      <c r="C163" s="34"/>
      <c r="D163" s="34"/>
      <c r="E163" s="34"/>
      <c r="F163" s="34"/>
      <c r="G163" s="34"/>
      <c r="H163" s="34"/>
      <c r="I163" s="34"/>
      <c r="J163" s="34"/>
      <c r="K163" s="34"/>
    </row>
    <row r="164" spans="1:11">
      <c r="A164" s="34"/>
      <c r="B164" s="34"/>
      <c r="C164" s="34"/>
      <c r="D164" s="34"/>
      <c r="E164" s="34"/>
      <c r="F164" s="34"/>
      <c r="G164" s="34"/>
      <c r="H164" s="34"/>
      <c r="I164" s="34"/>
      <c r="J164" s="34"/>
      <c r="K164" s="34"/>
    </row>
    <row r="165" spans="1:11">
      <c r="A165" s="34"/>
      <c r="B165" s="34"/>
      <c r="C165" s="34"/>
      <c r="D165" s="34"/>
      <c r="E165" s="34"/>
      <c r="F165" s="34"/>
      <c r="G165" s="34"/>
      <c r="H165" s="34"/>
      <c r="I165" s="34"/>
      <c r="J165" s="34"/>
      <c r="K165" s="34"/>
    </row>
    <row r="166" spans="1:11">
      <c r="A166" s="34"/>
      <c r="B166" s="34"/>
      <c r="C166" s="34"/>
      <c r="D166" s="34"/>
      <c r="E166" s="34"/>
      <c r="F166" s="34"/>
      <c r="G166" s="34"/>
      <c r="H166" s="34"/>
      <c r="I166" s="34"/>
      <c r="J166" s="34"/>
      <c r="K166" s="34"/>
    </row>
    <row r="174" spans="1:11">
      <c r="A174" s="4" t="s">
        <v>120</v>
      </c>
      <c r="B174" s="32"/>
      <c r="C174" s="32"/>
      <c r="D174" s="32"/>
    </row>
    <row r="175" spans="1:11">
      <c r="A175" s="15" t="s">
        <v>10</v>
      </c>
      <c r="B175" s="15"/>
      <c r="C175" s="15"/>
      <c r="D175" s="15"/>
    </row>
    <row r="176" spans="1:11">
      <c r="A176" s="22"/>
      <c r="B176" s="22"/>
      <c r="C176" s="22"/>
      <c r="D176" s="22"/>
    </row>
    <row r="177" spans="1:5">
      <c r="A177" s="1" t="s">
        <v>13</v>
      </c>
      <c r="C177" s="1">
        <v>50000</v>
      </c>
    </row>
    <row r="178" spans="1:5">
      <c r="A178" s="1" t="s">
        <v>14</v>
      </c>
      <c r="C178" s="2">
        <v>3.5000000000000003E-2</v>
      </c>
    </row>
    <row r="179" spans="1:5">
      <c r="A179" s="1" t="s">
        <v>15</v>
      </c>
      <c r="C179" s="16">
        <f>+C177*(1+C178)*(1+C178)</f>
        <v>53561.249999999985</v>
      </c>
    </row>
    <row r="180" spans="1:5">
      <c r="A180" s="1" t="s">
        <v>12</v>
      </c>
      <c r="C180" s="16" t="s">
        <v>12</v>
      </c>
      <c r="D180" s="1" t="s">
        <v>12</v>
      </c>
    </row>
    <row r="181" spans="1:5">
      <c r="A181" s="1" t="s">
        <v>16</v>
      </c>
      <c r="C181" s="16">
        <v>50000</v>
      </c>
      <c r="D181" s="1"/>
    </row>
    <row r="182" spans="1:5">
      <c r="A182" s="1" t="s">
        <v>14</v>
      </c>
      <c r="C182" s="17">
        <v>0.03</v>
      </c>
    </row>
    <row r="183" spans="1:5">
      <c r="A183" s="1" t="s">
        <v>17</v>
      </c>
      <c r="C183" s="18">
        <f>+C181*(1+C182)</f>
        <v>51500</v>
      </c>
    </row>
    <row r="184" spans="1:5">
      <c r="A184" s="1" t="s">
        <v>12</v>
      </c>
      <c r="B184" s="1" t="s">
        <v>12</v>
      </c>
    </row>
    <row r="185" spans="1:5" ht="16" thickBot="1">
      <c r="A185" s="1" t="s">
        <v>18</v>
      </c>
      <c r="C185" s="19">
        <f>+C179-C183</f>
        <v>2061.2499999999854</v>
      </c>
    </row>
    <row r="186" spans="1:5" ht="16" thickTop="1">
      <c r="A186" s="1"/>
      <c r="B186" s="1"/>
    </row>
    <row r="187" spans="1:5">
      <c r="A187" s="1" t="s">
        <v>19</v>
      </c>
      <c r="B187" s="1"/>
    </row>
    <row r="188" spans="1:5">
      <c r="A188" s="1" t="s">
        <v>20</v>
      </c>
      <c r="B188" s="1"/>
    </row>
    <row r="189" spans="1:5" ht="16" thickBot="1">
      <c r="A189" s="1" t="s">
        <v>21</v>
      </c>
      <c r="C189" s="20">
        <f>+C185/C183</f>
        <v>4.0024271844659912E-2</v>
      </c>
    </row>
    <row r="190" spans="1:5" ht="16" thickTop="1">
      <c r="A190" s="1"/>
      <c r="C190" s="7"/>
    </row>
    <row r="191" spans="1:5">
      <c r="A191" s="3" t="s">
        <v>39</v>
      </c>
      <c r="E191" s="15"/>
    </row>
    <row r="192" spans="1:5">
      <c r="A192" s="22"/>
      <c r="B192" s="22"/>
      <c r="C192" s="22"/>
      <c r="D192" s="22"/>
      <c r="E192" s="15"/>
    </row>
    <row r="193" spans="1:5">
      <c r="A193" s="15"/>
      <c r="B193" s="15"/>
      <c r="C193" s="15"/>
      <c r="D193" s="27" t="s">
        <v>32</v>
      </c>
      <c r="E193" s="32"/>
    </row>
    <row r="194" spans="1:5">
      <c r="A194" s="23" t="s">
        <v>2</v>
      </c>
      <c r="B194" s="23" t="s">
        <v>22</v>
      </c>
      <c r="C194" s="23" t="s">
        <v>23</v>
      </c>
      <c r="D194" s="23" t="s">
        <v>33</v>
      </c>
      <c r="E194" s="23" t="s">
        <v>24</v>
      </c>
    </row>
    <row r="195" spans="1:5">
      <c r="A195" s="27">
        <v>2000</v>
      </c>
      <c r="B195" s="30">
        <v>5.8200000000000002E-2</v>
      </c>
      <c r="C195" s="13">
        <v>5.9400000000000001E-2</v>
      </c>
      <c r="D195" s="13">
        <v>7.6200000000000004E-2</v>
      </c>
      <c r="E195" s="13">
        <v>3.4000000000000002E-2</v>
      </c>
    </row>
    <row r="196" spans="1:5">
      <c r="A196" s="27">
        <v>2001</v>
      </c>
      <c r="B196" s="12">
        <v>3.4000000000000002E-2</v>
      </c>
      <c r="C196" s="13">
        <v>5.4899999999999997E-2</v>
      </c>
      <c r="D196" s="13">
        <v>7.0800000000000002E-2</v>
      </c>
      <c r="E196" s="13">
        <v>2.8000000000000001E-2</v>
      </c>
    </row>
    <row r="197" spans="1:5">
      <c r="A197" s="27">
        <v>2002</v>
      </c>
      <c r="B197" s="12">
        <v>1.61E-2</v>
      </c>
      <c r="C197" s="13">
        <v>5.4300000000000001E-2</v>
      </c>
      <c r="D197" s="13">
        <v>6.4899999999999999E-2</v>
      </c>
      <c r="E197" s="13">
        <v>1.6E-2</v>
      </c>
    </row>
    <row r="198" spans="1:5">
      <c r="A198" s="23">
        <v>2003</v>
      </c>
      <c r="B198" s="24">
        <v>1.01E-2</v>
      </c>
      <c r="C198" s="24">
        <v>4.9299999999999997E-2</v>
      </c>
      <c r="D198" s="24">
        <v>5.6599999999999998E-2</v>
      </c>
      <c r="E198" s="24">
        <v>2.3E-2</v>
      </c>
    </row>
    <row r="199" spans="1:5">
      <c r="A199" s="29" t="s">
        <v>25</v>
      </c>
      <c r="B199" s="25">
        <f>AVERAGE(B195:B198)</f>
        <v>2.9600000000000001E-2</v>
      </c>
      <c r="C199" s="25">
        <f>AVERAGE(C195:C198)</f>
        <v>5.4474999999999996E-2</v>
      </c>
      <c r="D199" s="25">
        <f>AVERAGE(D195:D198)</f>
        <v>6.7125000000000004E-2</v>
      </c>
      <c r="E199" s="25">
        <f>AVERAGE(E195:E198)</f>
        <v>2.5250000000000002E-2</v>
      </c>
    </row>
    <row r="201" spans="1:5">
      <c r="A201" s="26" t="s">
        <v>26</v>
      </c>
      <c r="C201" s="2">
        <f>B199-E199</f>
        <v>4.3499999999999997E-3</v>
      </c>
    </row>
    <row r="202" spans="1:5">
      <c r="A202" s="26" t="s">
        <v>27</v>
      </c>
      <c r="C202" s="13">
        <f>E199</f>
        <v>2.5250000000000002E-2</v>
      </c>
    </row>
    <row r="203" spans="1:5">
      <c r="A203" s="26" t="s">
        <v>28</v>
      </c>
      <c r="C203" s="2">
        <f>D199-C199</f>
        <v>1.2650000000000008E-2</v>
      </c>
    </row>
    <row r="204" spans="1:5">
      <c r="A204" s="26" t="s">
        <v>29</v>
      </c>
      <c r="C204" s="2">
        <f>C199-B199</f>
        <v>2.4874999999999994E-2</v>
      </c>
    </row>
    <row r="205" spans="1:5">
      <c r="A205" s="26" t="s">
        <v>30</v>
      </c>
      <c r="C205" s="24">
        <v>4.0000000000000002E-4</v>
      </c>
      <c r="D205" s="3" t="s">
        <v>35</v>
      </c>
    </row>
    <row r="206" spans="1:5" ht="16" thickBot="1">
      <c r="A206" s="26" t="s">
        <v>31</v>
      </c>
      <c r="C206" s="20">
        <f>SUM(C201:C205)</f>
        <v>6.7525000000000002E-2</v>
      </c>
    </row>
    <row r="207" spans="1:5" ht="16" thickTop="1"/>
    <row r="211" spans="1:5">
      <c r="A211" s="3" t="s">
        <v>39</v>
      </c>
      <c r="E211" s="15"/>
    </row>
    <row r="212" spans="1:5">
      <c r="A212" s="22"/>
      <c r="B212" s="22"/>
      <c r="C212" s="22"/>
      <c r="D212" s="22"/>
      <c r="E212" s="15"/>
    </row>
    <row r="213" spans="1:5">
      <c r="A213" s="15"/>
      <c r="B213" s="15"/>
      <c r="C213" s="15"/>
      <c r="D213" s="27" t="s">
        <v>32</v>
      </c>
      <c r="E213" s="32"/>
    </row>
    <row r="214" spans="1:5">
      <c r="A214" s="23"/>
      <c r="B214" s="23" t="s">
        <v>22</v>
      </c>
      <c r="C214" s="23" t="s">
        <v>23</v>
      </c>
      <c r="D214" s="23" t="s">
        <v>33</v>
      </c>
      <c r="E214" s="23" t="s">
        <v>24</v>
      </c>
    </row>
    <row r="215" spans="1:5">
      <c r="A215" s="29" t="s">
        <v>119</v>
      </c>
      <c r="B215" s="25">
        <v>2.9600000000000001E-2</v>
      </c>
      <c r="C215" s="25">
        <v>5.4300000000000001E-2</v>
      </c>
      <c r="D215" s="25">
        <v>6.7100000000000007E-2</v>
      </c>
      <c r="E215" s="25">
        <v>2.3300000000000001E-2</v>
      </c>
    </row>
    <row r="217" spans="1:5">
      <c r="A217" s="26" t="s">
        <v>26</v>
      </c>
      <c r="C217" s="2">
        <f>B215-E215</f>
        <v>6.3E-3</v>
      </c>
    </row>
    <row r="218" spans="1:5">
      <c r="A218" s="26" t="s">
        <v>27</v>
      </c>
      <c r="C218" s="13">
        <f>E215</f>
        <v>2.3300000000000001E-2</v>
      </c>
    </row>
    <row r="219" spans="1:5">
      <c r="A219" s="26" t="s">
        <v>28</v>
      </c>
      <c r="C219" s="2">
        <f>D215-C215</f>
        <v>1.2800000000000006E-2</v>
      </c>
    </row>
    <row r="220" spans="1:5">
      <c r="A220" s="26" t="s">
        <v>29</v>
      </c>
      <c r="C220" s="2">
        <f>C215-B215</f>
        <v>2.47E-2</v>
      </c>
    </row>
    <row r="221" spans="1:5">
      <c r="A221" s="26" t="s">
        <v>30</v>
      </c>
      <c r="C221" s="24">
        <v>4.0000000000000002E-4</v>
      </c>
      <c r="D221" s="3" t="s">
        <v>35</v>
      </c>
    </row>
    <row r="222" spans="1:5" ht="16" thickBot="1">
      <c r="A222" s="26" t="s">
        <v>31</v>
      </c>
      <c r="C222" s="20">
        <f>SUM(C217:C221)</f>
        <v>6.7500000000000004E-2</v>
      </c>
    </row>
    <row r="223" spans="1:5" ht="16" thickTop="1"/>
  </sheetData>
  <mergeCells count="2">
    <mergeCell ref="A2:E2"/>
    <mergeCell ref="A3:E3"/>
  </mergeCells>
  <phoneticPr fontId="4" type="noConversion"/>
  <pageMargins left="0.75" right="0.75" top="1" bottom="1" header="0.5" footer="0.5"/>
  <pageSetup orientation="portrait" horizontalDpi="360" verticalDpi="360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CH02A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 Mobile</dc:creator>
  <cp:lastModifiedBy>Emily Keown</cp:lastModifiedBy>
  <cp:lastPrinted>2012-11-26T23:04:35Z</cp:lastPrinted>
  <dcterms:created xsi:type="dcterms:W3CDTF">1997-09-05T20:23:33Z</dcterms:created>
  <dcterms:modified xsi:type="dcterms:W3CDTF">2015-11-05T19:18:53Z</dcterms:modified>
</cp:coreProperties>
</file>